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IBE 2006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<sst xmlns="http://schemas.openxmlformats.org/spreadsheetml/2006/main" count="29" uniqueCount="26">
  <si>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prima productividad</t>
  </si>
  <si>
    <t>complemento transitorio</t>
  </si>
  <si>
    <t>antigüedad</t>
  </si>
  <si>
    <t>90% 12</t>
  </si>
  <si>
    <t>95% 12</t>
  </si>
  <si>
    <t>001</t>
  </si>
  <si>
    <t>003</t>
  </si>
  <si>
    <t>010</t>
  </si>
  <si>
    <t>033</t>
  </si>
  <si>
    <t>101</t>
  </si>
  <si>
    <t>115</t>
  </si>
  <si>
    <t>remuneración anual
(14 pagas)</t>
  </si>
  <si>
    <t>sueldo
base</t>
  </si>
  <si>
    <t>incentivo
GSGT</t>
  </si>
  <si>
    <t>AÑOS</t>
  </si>
  <si>
    <t>NIVEL</t>
  </si>
  <si>
    <t>REMUNERACIÓN
ANUAL
TOTAL</t>
  </si>
  <si>
    <t>indem. desplaz.
BJS/LMZ
(aprox. anual)</t>
  </si>
  <si>
    <t>033=0,25*(001+003)</t>
  </si>
  <si>
    <t>tabla</t>
  </si>
  <si>
    <t>Efectividad tabla salarial desde 1 de enero  de 2005</t>
  </si>
  <si>
    <t>trienios</t>
  </si>
  <si>
    <t>plus asistencia</t>
  </si>
  <si>
    <t>gratificación
adicional</t>
  </si>
  <si>
    <t>009</t>
  </si>
  <si>
    <t>176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</si>
</sst>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6.00390625" style="2" customWidth="1"/>
    <col min="2" max="2" width="0.9921875" style="2" customWidth="1"/>
    <col min="3" max="3" width="7.28125" style="0" bestFit="1" customWidth="1"/>
    <col min="4" max="4" width="0.9921875" style="0" customWidth="1"/>
    <col min="5" max="5" width="12.140625" style="0" customWidth="1"/>
    <col min="6" max="6" width="12.00390625" style="0" bestFit="1" customWidth="1"/>
    <col min="7" max="7" width="12.140625" style="0" customWidth="1"/>
    <col min="8" max="8" width="12.421875" style="0" bestFit="1" customWidth="1"/>
    <col min="9" max="9" width="0.9921875" style="0" customWidth="1"/>
    <col min="10" max="10" width="8.28125" style="0" bestFit="1" customWidth="1"/>
    <col min="11" max="11" width="7.421875" style="0" customWidth="1"/>
    <col min="12" max="12" width="10.00390625" style="0" bestFit="1" customWidth="1"/>
    <col min="13" max="13" width="11.00390625" style="0" customWidth="1"/>
    <col min="14" max="14" width="9.140625" style="0" customWidth="1"/>
    <col min="15" max="15" width="14.140625" style="0" customWidth="1"/>
    <col min="16" max="16" width="0.9921875" style="0" customWidth="1"/>
    <col min="17" max="17" width="13.28125" style="0" customWidth="1"/>
    <col min="18" max="18" width="13.28125" style="41" customWidth="1"/>
  </cols>
  <sheetData>
    <row r="1" spans="1:18" s="5" customFormat="1" ht="48">
      <c r="A1" s="34" t="s">
        <v>14</v>
      </c>
      <c r="B1" s="8"/>
      <c r="C1" s="34" t="s">
        <v>15</v>
      </c>
      <c r="D1" s="8"/>
      <c r="E1" s="34" t="s">
        <v>12</v>
      </c>
      <c r="F1" s="34" t="s">
        <v>0</v>
      </c>
      <c r="G1" s="34" t="s">
        <v>1</v>
      </c>
      <c r="H1" s="34" t="s">
        <v>11</v>
      </c>
      <c r="I1" s="12"/>
      <c r="J1" s="34" t="s">
        <v>13</v>
      </c>
      <c r="K1" s="34" t="s">
        <v>21</v>
      </c>
      <c r="L1" s="35" t="s">
        <v>2</v>
      </c>
      <c r="M1" s="34" t="s">
        <v>23</v>
      </c>
      <c r="N1" s="34" t="s">
        <v>22</v>
      </c>
      <c r="O1" s="34" t="s">
        <v>16</v>
      </c>
      <c r="P1" s="6"/>
      <c r="Q1" s="34" t="s">
        <v>17</v>
      </c>
      <c r="R1" s="8"/>
    </row>
    <row r="2" spans="1:18" s="16" customFormat="1" ht="6" customHeight="1">
      <c r="A2" s="14"/>
      <c r="B2" s="8"/>
      <c r="C2" s="14"/>
      <c r="D2" s="8"/>
      <c r="E2" s="14"/>
      <c r="F2" s="14"/>
      <c r="G2" s="14"/>
      <c r="H2" s="14"/>
      <c r="I2" s="12"/>
      <c r="J2" s="14"/>
      <c r="K2" s="14"/>
      <c r="L2" s="15"/>
      <c r="M2" s="14"/>
      <c r="N2" s="14"/>
      <c r="O2" s="8"/>
      <c r="P2" s="12"/>
      <c r="Q2" s="14"/>
      <c r="R2" s="8"/>
    </row>
    <row r="3" spans="1:19" ht="12.75">
      <c r="A3" s="22">
        <v>1</v>
      </c>
      <c r="B3" s="9"/>
      <c r="C3" s="21" t="s">
        <v>3</v>
      </c>
      <c r="D3" s="10"/>
      <c r="E3" s="20">
        <f>0.9*E5</f>
        <v>704.547</v>
      </c>
      <c r="F3" s="20">
        <f>0.25*(E3+L3)</f>
        <v>176.13675</v>
      </c>
      <c r="G3" s="17">
        <f>0.9*G5</f>
        <v>365.09400000000005</v>
      </c>
      <c r="H3" s="17">
        <f aca="true" t="shared" si="0" ref="H3:H31">(E3+F3+G3)*14</f>
        <v>17440.8885</v>
      </c>
      <c r="I3" s="13"/>
      <c r="J3" s="17">
        <f>J5*0.9</f>
        <v>138.98700000000002</v>
      </c>
      <c r="K3" s="37">
        <v>0</v>
      </c>
      <c r="L3" s="19">
        <f aca="true" t="shared" si="1" ref="L3:L21">IF((E3*0.075*K3)&lt;(1022.64*0.075*K3),E3*0.075*K3,1022.64*0.075*K3)</f>
        <v>0</v>
      </c>
      <c r="M3" s="18">
        <v>50.76</v>
      </c>
      <c r="N3" s="18">
        <v>42.57</v>
      </c>
      <c r="O3" s="43">
        <f>H3+(J3+L3+M3+N3)*12</f>
        <v>20228.6925</v>
      </c>
      <c r="P3" s="7"/>
      <c r="Q3" s="17">
        <v>2750</v>
      </c>
      <c r="R3" s="13"/>
      <c r="S3" s="1"/>
    </row>
    <row r="4" spans="1:19" ht="12.75">
      <c r="A4" s="22">
        <v>2</v>
      </c>
      <c r="B4" s="9"/>
      <c r="C4" s="21" t="s">
        <v>4</v>
      </c>
      <c r="D4" s="10"/>
      <c r="E4" s="20">
        <f>0.95*E5</f>
        <v>743.6885</v>
      </c>
      <c r="F4" s="20">
        <f aca="true" t="shared" si="2" ref="F4:F31">0.25*(E4+L4)</f>
        <v>185.922125</v>
      </c>
      <c r="G4" s="17">
        <f>0.95*G5</f>
        <v>385.377</v>
      </c>
      <c r="H4" s="17">
        <f t="shared" si="0"/>
        <v>18409.82675</v>
      </c>
      <c r="I4" s="13"/>
      <c r="J4" s="17">
        <f>J5*0.95</f>
        <v>146.7085</v>
      </c>
      <c r="K4" s="38">
        <v>0</v>
      </c>
      <c r="L4" s="19">
        <f t="shared" si="1"/>
        <v>0</v>
      </c>
      <c r="M4" s="18">
        <v>50.76</v>
      </c>
      <c r="N4" s="18">
        <v>42.57</v>
      </c>
      <c r="O4" s="43">
        <f aca="true" t="shared" si="3" ref="O4:O31">H4+(J4+L4+M4+N4)*12</f>
        <v>21290.28875</v>
      </c>
      <c r="P4" s="7"/>
      <c r="Q4" s="17">
        <v>2750</v>
      </c>
      <c r="R4" s="13"/>
      <c r="S4" s="1"/>
    </row>
    <row r="5" spans="1:19" ht="12.75">
      <c r="A5" s="22">
        <v>3</v>
      </c>
      <c r="B5" s="9"/>
      <c r="C5" s="48">
        <v>12</v>
      </c>
      <c r="D5" s="11"/>
      <c r="E5" s="20">
        <v>782.83</v>
      </c>
      <c r="F5" s="20">
        <f t="shared" si="2"/>
        <v>195.7075</v>
      </c>
      <c r="G5" s="17">
        <v>405.66</v>
      </c>
      <c r="H5" s="17">
        <f t="shared" si="0"/>
        <v>19378.765</v>
      </c>
      <c r="I5" s="13"/>
      <c r="J5" s="17">
        <v>154.43</v>
      </c>
      <c r="K5" s="38">
        <v>0</v>
      </c>
      <c r="L5" s="19">
        <f t="shared" si="1"/>
        <v>0</v>
      </c>
      <c r="M5" s="18">
        <v>50.76</v>
      </c>
      <c r="N5" s="18">
        <v>42.57</v>
      </c>
      <c r="O5" s="43">
        <f t="shared" si="3"/>
        <v>22351.885</v>
      </c>
      <c r="P5" s="1"/>
      <c r="Q5" s="17">
        <v>2750</v>
      </c>
      <c r="R5" s="13"/>
      <c r="S5" s="1"/>
    </row>
    <row r="6" spans="1:19" ht="12.75">
      <c r="A6" s="22">
        <v>4</v>
      </c>
      <c r="B6" s="9"/>
      <c r="C6" s="48"/>
      <c r="D6" s="11"/>
      <c r="E6" s="20">
        <f>E5</f>
        <v>782.83</v>
      </c>
      <c r="F6" s="20">
        <f t="shared" si="2"/>
        <v>210.38556250000002</v>
      </c>
      <c r="G6" s="17">
        <f>G5</f>
        <v>405.66</v>
      </c>
      <c r="H6" s="17">
        <f t="shared" si="0"/>
        <v>19584.257875000003</v>
      </c>
      <c r="I6" s="13"/>
      <c r="J6" s="17">
        <f>J5</f>
        <v>154.43</v>
      </c>
      <c r="K6" s="38">
        <v>1</v>
      </c>
      <c r="L6" s="19">
        <f t="shared" si="1"/>
        <v>58.71225</v>
      </c>
      <c r="M6" s="18">
        <v>50.76</v>
      </c>
      <c r="N6" s="18">
        <v>42.57</v>
      </c>
      <c r="O6" s="43">
        <f t="shared" si="3"/>
        <v>23261.924875000004</v>
      </c>
      <c r="P6" s="1"/>
      <c r="Q6" s="17">
        <v>2750</v>
      </c>
      <c r="R6" s="13"/>
      <c r="S6" s="1"/>
    </row>
    <row r="7" spans="1:19" ht="12.75">
      <c r="A7" s="22">
        <v>5</v>
      </c>
      <c r="B7" s="9"/>
      <c r="C7" s="48"/>
      <c r="D7" s="11"/>
      <c r="E7" s="20">
        <f>E5</f>
        <v>782.83</v>
      </c>
      <c r="F7" s="20">
        <f t="shared" si="2"/>
        <v>210.38556250000002</v>
      </c>
      <c r="G7" s="17">
        <f>G5</f>
        <v>405.66</v>
      </c>
      <c r="H7" s="17">
        <f t="shared" si="0"/>
        <v>19584.257875000003</v>
      </c>
      <c r="I7" s="13"/>
      <c r="J7" s="17">
        <f>J5</f>
        <v>154.43</v>
      </c>
      <c r="K7" s="38">
        <v>1</v>
      </c>
      <c r="L7" s="19">
        <f t="shared" si="1"/>
        <v>58.71225</v>
      </c>
      <c r="M7" s="18">
        <v>50.76</v>
      </c>
      <c r="N7" s="18">
        <v>42.57</v>
      </c>
      <c r="O7" s="43">
        <f t="shared" si="3"/>
        <v>23261.924875000004</v>
      </c>
      <c r="P7" s="1"/>
      <c r="Q7" s="17">
        <v>2750</v>
      </c>
      <c r="R7" s="13"/>
      <c r="S7" s="1"/>
    </row>
    <row r="8" spans="1:19" ht="12.75">
      <c r="A8" s="22">
        <v>6</v>
      </c>
      <c r="B8" s="9"/>
      <c r="C8" s="48">
        <v>13</v>
      </c>
      <c r="D8" s="11"/>
      <c r="E8" s="20">
        <v>846.78</v>
      </c>
      <c r="F8" s="20">
        <f t="shared" si="2"/>
        <v>227.572125</v>
      </c>
      <c r="G8" s="17">
        <v>386.21</v>
      </c>
      <c r="H8" s="17">
        <f t="shared" si="0"/>
        <v>20447.869749999998</v>
      </c>
      <c r="I8" s="13"/>
      <c r="J8" s="17">
        <v>175.01</v>
      </c>
      <c r="K8" s="38">
        <v>1</v>
      </c>
      <c r="L8" s="19">
        <f t="shared" si="1"/>
        <v>63.5085</v>
      </c>
      <c r="M8" s="18">
        <v>50.76</v>
      </c>
      <c r="N8" s="18">
        <v>42.57</v>
      </c>
      <c r="O8" s="43">
        <f t="shared" si="3"/>
        <v>24430.05175</v>
      </c>
      <c r="P8" s="1"/>
      <c r="Q8" s="17">
        <v>2750</v>
      </c>
      <c r="R8" s="13"/>
      <c r="S8" s="1"/>
    </row>
    <row r="9" spans="1:19" ht="12.75">
      <c r="A9" s="22">
        <v>7</v>
      </c>
      <c r="B9" s="9"/>
      <c r="C9" s="48"/>
      <c r="D9" s="11"/>
      <c r="E9" s="20">
        <f>E8</f>
        <v>846.78</v>
      </c>
      <c r="F9" s="20">
        <f t="shared" si="2"/>
        <v>243.44925</v>
      </c>
      <c r="G9" s="17">
        <f>G8</f>
        <v>386.21</v>
      </c>
      <c r="H9" s="17">
        <f t="shared" si="0"/>
        <v>20670.1495</v>
      </c>
      <c r="I9" s="13"/>
      <c r="J9" s="17">
        <f>J8</f>
        <v>175.01</v>
      </c>
      <c r="K9" s="38">
        <v>2</v>
      </c>
      <c r="L9" s="19">
        <f t="shared" si="1"/>
        <v>127.017</v>
      </c>
      <c r="M9" s="18">
        <v>50.76</v>
      </c>
      <c r="N9" s="18">
        <v>42.57</v>
      </c>
      <c r="O9" s="43">
        <f t="shared" si="3"/>
        <v>25414.4335</v>
      </c>
      <c r="P9" s="1"/>
      <c r="Q9" s="17">
        <v>2750</v>
      </c>
      <c r="R9" s="13"/>
      <c r="S9" s="1"/>
    </row>
    <row r="10" spans="1:19" ht="12.75">
      <c r="A10" s="22">
        <v>8</v>
      </c>
      <c r="B10" s="9"/>
      <c r="C10" s="48"/>
      <c r="D10" s="11"/>
      <c r="E10" s="20">
        <f>E8</f>
        <v>846.78</v>
      </c>
      <c r="F10" s="20">
        <f t="shared" si="2"/>
        <v>243.44925</v>
      </c>
      <c r="G10" s="17">
        <f>G8</f>
        <v>386.21</v>
      </c>
      <c r="H10" s="17">
        <f t="shared" si="0"/>
        <v>20670.1495</v>
      </c>
      <c r="I10" s="13"/>
      <c r="J10" s="17">
        <f>J8</f>
        <v>175.01</v>
      </c>
      <c r="K10" s="38">
        <v>2</v>
      </c>
      <c r="L10" s="19">
        <f t="shared" si="1"/>
        <v>127.017</v>
      </c>
      <c r="M10" s="18">
        <v>50.76</v>
      </c>
      <c r="N10" s="18">
        <v>42.57</v>
      </c>
      <c r="O10" s="43">
        <f t="shared" si="3"/>
        <v>25414.4335</v>
      </c>
      <c r="P10" s="1"/>
      <c r="Q10" s="17">
        <v>2750</v>
      </c>
      <c r="R10" s="13"/>
      <c r="S10" s="1"/>
    </row>
    <row r="11" spans="1:19" ht="12.75">
      <c r="A11" s="22">
        <v>9</v>
      </c>
      <c r="B11" s="9"/>
      <c r="C11" s="48">
        <v>14</v>
      </c>
      <c r="D11" s="11"/>
      <c r="E11" s="20">
        <v>926.91</v>
      </c>
      <c r="F11" s="20">
        <f t="shared" si="2"/>
        <v>266.486625</v>
      </c>
      <c r="G11" s="17">
        <v>395.51</v>
      </c>
      <c r="H11" s="17">
        <f t="shared" si="0"/>
        <v>22244.69275</v>
      </c>
      <c r="I11" s="13"/>
      <c r="J11" s="17">
        <v>195.63</v>
      </c>
      <c r="K11" s="38">
        <v>2</v>
      </c>
      <c r="L11" s="19">
        <f t="shared" si="1"/>
        <v>139.0365</v>
      </c>
      <c r="M11" s="18">
        <v>50.76</v>
      </c>
      <c r="N11" s="18">
        <v>42.57</v>
      </c>
      <c r="O11" s="43">
        <f t="shared" si="3"/>
        <v>27380.650749999997</v>
      </c>
      <c r="P11" s="1"/>
      <c r="Q11" s="17">
        <v>2750</v>
      </c>
      <c r="R11" s="13"/>
      <c r="S11" s="1"/>
    </row>
    <row r="12" spans="1:19" ht="12.75">
      <c r="A12" s="22">
        <v>10</v>
      </c>
      <c r="B12" s="9"/>
      <c r="C12" s="48"/>
      <c r="D12" s="11"/>
      <c r="E12" s="20">
        <f>E11</f>
        <v>926.91</v>
      </c>
      <c r="F12" s="20">
        <f t="shared" si="2"/>
        <v>283.86618749999997</v>
      </c>
      <c r="G12" s="17">
        <f>G11</f>
        <v>395.51</v>
      </c>
      <c r="H12" s="17">
        <f t="shared" si="0"/>
        <v>22488.006624999998</v>
      </c>
      <c r="I12" s="13"/>
      <c r="J12" s="17">
        <f>J11</f>
        <v>195.63</v>
      </c>
      <c r="K12" s="38">
        <v>3</v>
      </c>
      <c r="L12" s="19">
        <f t="shared" si="1"/>
        <v>208.55474999999998</v>
      </c>
      <c r="M12" s="18">
        <v>50.76</v>
      </c>
      <c r="N12" s="18">
        <v>42.57</v>
      </c>
      <c r="O12" s="43">
        <f t="shared" si="3"/>
        <v>28458.183624999998</v>
      </c>
      <c r="P12" s="1"/>
      <c r="Q12" s="17">
        <v>2750</v>
      </c>
      <c r="R12" s="13"/>
      <c r="S12" s="1"/>
    </row>
    <row r="13" spans="1:19" ht="12.75">
      <c r="A13" s="22">
        <v>11</v>
      </c>
      <c r="B13" s="9"/>
      <c r="C13" s="48"/>
      <c r="D13" s="11"/>
      <c r="E13" s="20">
        <f>E11</f>
        <v>926.91</v>
      </c>
      <c r="F13" s="20">
        <f t="shared" si="2"/>
        <v>283.86618749999997</v>
      </c>
      <c r="G13" s="17">
        <f>G11</f>
        <v>395.51</v>
      </c>
      <c r="H13" s="17">
        <f t="shared" si="0"/>
        <v>22488.006624999998</v>
      </c>
      <c r="I13" s="13"/>
      <c r="J13" s="17">
        <f>J11</f>
        <v>195.63</v>
      </c>
      <c r="K13" s="38">
        <v>3</v>
      </c>
      <c r="L13" s="19">
        <f t="shared" si="1"/>
        <v>208.55474999999998</v>
      </c>
      <c r="M13" s="18">
        <v>50.76</v>
      </c>
      <c r="N13" s="18">
        <v>42.57</v>
      </c>
      <c r="O13" s="43">
        <f t="shared" si="3"/>
        <v>28458.183624999998</v>
      </c>
      <c r="P13" s="1"/>
      <c r="Q13" s="17">
        <v>2750</v>
      </c>
      <c r="R13" s="13"/>
      <c r="S13" s="1"/>
    </row>
    <row r="14" spans="1:19" ht="12.75">
      <c r="A14" s="22">
        <v>12</v>
      </c>
      <c r="B14" s="9"/>
      <c r="C14" s="48">
        <v>15</v>
      </c>
      <c r="D14" s="11"/>
      <c r="E14" s="20">
        <v>988.28</v>
      </c>
      <c r="F14" s="20">
        <f t="shared" si="2"/>
        <v>302.66075</v>
      </c>
      <c r="G14" s="17">
        <v>427.24</v>
      </c>
      <c r="H14" s="17">
        <f t="shared" si="0"/>
        <v>24054.5305</v>
      </c>
      <c r="I14" s="13"/>
      <c r="J14" s="17">
        <v>216.21</v>
      </c>
      <c r="K14" s="38">
        <v>3</v>
      </c>
      <c r="L14" s="19">
        <f t="shared" si="1"/>
        <v>222.363</v>
      </c>
      <c r="M14" s="18">
        <v>50.76</v>
      </c>
      <c r="N14" s="18">
        <v>42.57</v>
      </c>
      <c r="O14" s="43">
        <f t="shared" si="3"/>
        <v>30437.3665</v>
      </c>
      <c r="P14" s="1"/>
      <c r="Q14" s="17">
        <v>2750</v>
      </c>
      <c r="R14" s="13"/>
      <c r="S14" s="1"/>
    </row>
    <row r="15" spans="1:19" ht="12.75">
      <c r="A15" s="22">
        <v>13</v>
      </c>
      <c r="B15" s="9"/>
      <c r="C15" s="48"/>
      <c r="D15" s="11"/>
      <c r="E15" s="20">
        <f>E14</f>
        <v>988.28</v>
      </c>
      <c r="F15" s="20">
        <f t="shared" si="2"/>
        <v>321.191</v>
      </c>
      <c r="G15" s="17">
        <f>G14</f>
        <v>427.24</v>
      </c>
      <c r="H15" s="17">
        <f t="shared" si="0"/>
        <v>24313.954</v>
      </c>
      <c r="I15" s="13"/>
      <c r="J15" s="17">
        <f>J14</f>
        <v>216.21</v>
      </c>
      <c r="K15" s="38">
        <v>4</v>
      </c>
      <c r="L15" s="19">
        <f t="shared" si="1"/>
        <v>296.484</v>
      </c>
      <c r="M15" s="18">
        <v>50.76</v>
      </c>
      <c r="N15" s="18">
        <v>42.57</v>
      </c>
      <c r="O15" s="43">
        <f t="shared" si="3"/>
        <v>31586.242000000002</v>
      </c>
      <c r="P15" s="1"/>
      <c r="Q15" s="17">
        <v>2750</v>
      </c>
      <c r="R15" s="13"/>
      <c r="S15" s="1"/>
    </row>
    <row r="16" spans="1:19" ht="12.75">
      <c r="A16" s="27">
        <v>14</v>
      </c>
      <c r="B16" s="9"/>
      <c r="C16" s="47">
        <v>16</v>
      </c>
      <c r="D16" s="11"/>
      <c r="E16" s="26">
        <v>1022.64</v>
      </c>
      <c r="F16" s="26">
        <f t="shared" si="2"/>
        <v>332.358</v>
      </c>
      <c r="G16" s="23">
        <v>431.95</v>
      </c>
      <c r="H16" s="23">
        <f t="shared" si="0"/>
        <v>25017.272</v>
      </c>
      <c r="I16" s="13"/>
      <c r="J16" s="23">
        <v>232.91</v>
      </c>
      <c r="K16" s="39">
        <v>4</v>
      </c>
      <c r="L16" s="24">
        <f t="shared" si="1"/>
        <v>306.792</v>
      </c>
      <c r="M16" s="25">
        <v>50.76</v>
      </c>
      <c r="N16" s="25">
        <v>42.57</v>
      </c>
      <c r="O16" s="44">
        <f t="shared" si="3"/>
        <v>32613.656000000003</v>
      </c>
      <c r="P16" s="1"/>
      <c r="Q16" s="23">
        <v>2750</v>
      </c>
      <c r="R16" s="13"/>
      <c r="S16" s="1"/>
    </row>
    <row r="17" spans="1:19" ht="12.75">
      <c r="A17" s="27">
        <v>15</v>
      </c>
      <c r="B17" s="9"/>
      <c r="C17" s="47"/>
      <c r="D17" s="11"/>
      <c r="E17" s="26">
        <f>E16</f>
        <v>1022.64</v>
      </c>
      <c r="F17" s="26">
        <f t="shared" si="2"/>
        <v>332.358</v>
      </c>
      <c r="G17" s="23">
        <f>G16</f>
        <v>431.95</v>
      </c>
      <c r="H17" s="23">
        <f t="shared" si="0"/>
        <v>25017.272</v>
      </c>
      <c r="I17" s="13"/>
      <c r="J17" s="23">
        <f>J16</f>
        <v>232.91</v>
      </c>
      <c r="K17" s="39">
        <v>4</v>
      </c>
      <c r="L17" s="24">
        <f t="shared" si="1"/>
        <v>306.792</v>
      </c>
      <c r="M17" s="25">
        <v>50.76</v>
      </c>
      <c r="N17" s="25">
        <v>42.57</v>
      </c>
      <c r="O17" s="44">
        <f t="shared" si="3"/>
        <v>32613.656000000003</v>
      </c>
      <c r="P17" s="1"/>
      <c r="Q17" s="23">
        <v>2750</v>
      </c>
      <c r="R17" s="13"/>
      <c r="S17" s="1"/>
    </row>
    <row r="18" spans="1:19" ht="12.75">
      <c r="A18" s="27">
        <v>16</v>
      </c>
      <c r="B18" s="9"/>
      <c r="C18" s="47">
        <v>17</v>
      </c>
      <c r="D18" s="11"/>
      <c r="E18" s="26">
        <v>1098.08</v>
      </c>
      <c r="F18" s="26">
        <f t="shared" si="2"/>
        <v>370.3925</v>
      </c>
      <c r="G18" s="23">
        <v>445.55</v>
      </c>
      <c r="H18" s="23">
        <f t="shared" si="0"/>
        <v>26796.315</v>
      </c>
      <c r="I18" s="13"/>
      <c r="J18" s="23">
        <v>248.06</v>
      </c>
      <c r="K18" s="39">
        <v>5</v>
      </c>
      <c r="L18" s="24">
        <f t="shared" si="1"/>
        <v>383.48999999999995</v>
      </c>
      <c r="M18" s="25">
        <v>50.76</v>
      </c>
      <c r="N18" s="25">
        <v>42.57</v>
      </c>
      <c r="O18" s="44">
        <f t="shared" si="3"/>
        <v>35494.875</v>
      </c>
      <c r="P18" s="1"/>
      <c r="Q18" s="23">
        <v>2750</v>
      </c>
      <c r="R18" s="13"/>
      <c r="S18" s="1"/>
    </row>
    <row r="19" spans="1:19" ht="12.75">
      <c r="A19" s="27">
        <v>17</v>
      </c>
      <c r="B19" s="9"/>
      <c r="C19" s="47"/>
      <c r="D19" s="11"/>
      <c r="E19" s="26">
        <f>E18</f>
        <v>1098.08</v>
      </c>
      <c r="F19" s="26">
        <f t="shared" si="2"/>
        <v>370.3925</v>
      </c>
      <c r="G19" s="23">
        <f>G18</f>
        <v>445.55</v>
      </c>
      <c r="H19" s="23">
        <f t="shared" si="0"/>
        <v>26796.315</v>
      </c>
      <c r="I19" s="13"/>
      <c r="J19" s="23">
        <f>J18</f>
        <v>248.06</v>
      </c>
      <c r="K19" s="39">
        <v>5</v>
      </c>
      <c r="L19" s="24">
        <f t="shared" si="1"/>
        <v>383.48999999999995</v>
      </c>
      <c r="M19" s="25">
        <v>50.76</v>
      </c>
      <c r="N19" s="25">
        <v>42.57</v>
      </c>
      <c r="O19" s="44">
        <f t="shared" si="3"/>
        <v>35494.875</v>
      </c>
      <c r="P19" s="1"/>
      <c r="Q19" s="23">
        <v>2750</v>
      </c>
      <c r="R19" s="13"/>
      <c r="S19" s="1"/>
    </row>
    <row r="20" spans="1:19" ht="12.75">
      <c r="A20" s="27">
        <v>18</v>
      </c>
      <c r="B20" s="9"/>
      <c r="C20" s="47">
        <v>18</v>
      </c>
      <c r="D20" s="11"/>
      <c r="E20" s="26">
        <v>1118.16</v>
      </c>
      <c r="F20" s="26">
        <f t="shared" si="2"/>
        <v>375.4125</v>
      </c>
      <c r="G20" s="23">
        <v>473.86</v>
      </c>
      <c r="H20" s="23">
        <f t="shared" si="0"/>
        <v>27544.055000000004</v>
      </c>
      <c r="I20" s="13"/>
      <c r="J20" s="23">
        <v>280.48</v>
      </c>
      <c r="K20" s="39">
        <v>5</v>
      </c>
      <c r="L20" s="24">
        <f t="shared" si="1"/>
        <v>383.48999999999995</v>
      </c>
      <c r="M20" s="25">
        <v>50.76</v>
      </c>
      <c r="N20" s="25">
        <v>42.57</v>
      </c>
      <c r="O20" s="44">
        <f t="shared" si="3"/>
        <v>36631.655000000006</v>
      </c>
      <c r="P20" s="1"/>
      <c r="Q20" s="23">
        <v>2750</v>
      </c>
      <c r="R20" s="13"/>
      <c r="S20" s="1"/>
    </row>
    <row r="21" spans="1:19" ht="12.75">
      <c r="A21" s="27">
        <v>19</v>
      </c>
      <c r="B21" s="9"/>
      <c r="C21" s="47"/>
      <c r="D21" s="11"/>
      <c r="E21" s="26">
        <f>E20</f>
        <v>1118.16</v>
      </c>
      <c r="F21" s="26">
        <f t="shared" si="2"/>
        <v>394.587</v>
      </c>
      <c r="G21" s="23">
        <f>G20</f>
        <v>473.86</v>
      </c>
      <c r="H21" s="23">
        <f t="shared" si="0"/>
        <v>27812.498</v>
      </c>
      <c r="I21" s="13"/>
      <c r="J21" s="23">
        <f>J20</f>
        <v>280.48</v>
      </c>
      <c r="K21" s="39">
        <v>6</v>
      </c>
      <c r="L21" s="24">
        <f t="shared" si="1"/>
        <v>460.188</v>
      </c>
      <c r="M21" s="25">
        <v>50.76</v>
      </c>
      <c r="N21" s="25">
        <v>42.57</v>
      </c>
      <c r="O21" s="44">
        <f t="shared" si="3"/>
        <v>37820.474</v>
      </c>
      <c r="P21" s="1"/>
      <c r="Q21" s="23">
        <v>2750</v>
      </c>
      <c r="R21" s="13"/>
      <c r="S21" s="1"/>
    </row>
    <row r="22" spans="1:19" ht="12.75">
      <c r="A22" s="33">
        <v>20</v>
      </c>
      <c r="B22" s="9"/>
      <c r="C22" s="46">
        <v>19</v>
      </c>
      <c r="D22" s="11"/>
      <c r="E22" s="31">
        <v>1201.34</v>
      </c>
      <c r="F22" s="31">
        <f t="shared" si="2"/>
        <v>435.48574999999994</v>
      </c>
      <c r="G22" s="28">
        <v>538.35</v>
      </c>
      <c r="H22" s="28">
        <f t="shared" si="0"/>
        <v>30452.460499999997</v>
      </c>
      <c r="I22" s="13"/>
      <c r="J22" s="28">
        <v>312.88</v>
      </c>
      <c r="K22" s="40">
        <v>6</v>
      </c>
      <c r="L22" s="29">
        <f>IF((E22*0.075*K22)&lt;(1364.1*0.075*K22),E22*0.075*K22,1364.1*0.075*K22)</f>
        <v>540.603</v>
      </c>
      <c r="M22" s="30">
        <v>50.76</v>
      </c>
      <c r="N22" s="30">
        <v>42.57</v>
      </c>
      <c r="O22" s="45">
        <f t="shared" si="3"/>
        <v>41814.216499999995</v>
      </c>
      <c r="P22" s="1"/>
      <c r="Q22" s="28">
        <v>2750</v>
      </c>
      <c r="R22" s="13"/>
      <c r="S22" s="1"/>
    </row>
    <row r="23" spans="1:19" ht="12.75">
      <c r="A23" s="33">
        <v>21</v>
      </c>
      <c r="B23" s="9"/>
      <c r="C23" s="46"/>
      <c r="D23" s="11"/>
      <c r="E23" s="31">
        <f>E22</f>
        <v>1201.34</v>
      </c>
      <c r="F23" s="31">
        <f t="shared" si="2"/>
        <v>435.48574999999994</v>
      </c>
      <c r="G23" s="28">
        <f>G22</f>
        <v>538.35</v>
      </c>
      <c r="H23" s="28">
        <f t="shared" si="0"/>
        <v>30452.460499999997</v>
      </c>
      <c r="I23" s="13"/>
      <c r="J23" s="28">
        <f>J22</f>
        <v>312.88</v>
      </c>
      <c r="K23" s="40">
        <v>6</v>
      </c>
      <c r="L23" s="29">
        <f aca="true" t="shared" si="4" ref="L23:L31">IF((E23*0.075*K23)&lt;(1364.1*0.075*K23),E23*0.075*K23,1364.1*0.075*K23)</f>
        <v>540.603</v>
      </c>
      <c r="M23" s="30">
        <v>50.76</v>
      </c>
      <c r="N23" s="30">
        <v>42.57</v>
      </c>
      <c r="O23" s="45">
        <f t="shared" si="3"/>
        <v>41814.216499999995</v>
      </c>
      <c r="P23" s="1"/>
      <c r="Q23" s="28">
        <v>2750</v>
      </c>
      <c r="R23" s="13"/>
      <c r="S23" s="1"/>
    </row>
    <row r="24" spans="1:19" ht="12.75">
      <c r="A24" s="33">
        <v>22</v>
      </c>
      <c r="B24" s="9"/>
      <c r="C24" s="46">
        <v>20</v>
      </c>
      <c r="D24" s="11"/>
      <c r="E24" s="31">
        <v>1275.91</v>
      </c>
      <c r="F24" s="31">
        <f t="shared" si="2"/>
        <v>486.4406875</v>
      </c>
      <c r="G24" s="28">
        <v>648.55</v>
      </c>
      <c r="H24" s="28">
        <f t="shared" si="0"/>
        <v>33752.609625</v>
      </c>
      <c r="I24" s="13"/>
      <c r="J24" s="28">
        <v>345.25</v>
      </c>
      <c r="K24" s="40">
        <v>7</v>
      </c>
      <c r="L24" s="29">
        <f t="shared" si="4"/>
        <v>669.85275</v>
      </c>
      <c r="M24" s="30">
        <v>50.76</v>
      </c>
      <c r="N24" s="30">
        <v>42.57</v>
      </c>
      <c r="O24" s="45">
        <f t="shared" si="3"/>
        <v>47053.802625</v>
      </c>
      <c r="P24" s="1"/>
      <c r="Q24" s="28">
        <v>2750</v>
      </c>
      <c r="R24" s="13"/>
      <c r="S24" s="1"/>
    </row>
    <row r="25" spans="1:19" ht="12.75">
      <c r="A25" s="33">
        <v>23</v>
      </c>
      <c r="B25" s="9"/>
      <c r="C25" s="46"/>
      <c r="D25" s="11"/>
      <c r="E25" s="31">
        <f>E24</f>
        <v>1275.91</v>
      </c>
      <c r="F25" s="31">
        <f t="shared" si="2"/>
        <v>486.4406875</v>
      </c>
      <c r="G25" s="28">
        <f>G24</f>
        <v>648.55</v>
      </c>
      <c r="H25" s="28">
        <f t="shared" si="0"/>
        <v>33752.609625</v>
      </c>
      <c r="I25" s="13"/>
      <c r="J25" s="28">
        <f>J24</f>
        <v>345.25</v>
      </c>
      <c r="K25" s="40">
        <v>7</v>
      </c>
      <c r="L25" s="29">
        <f t="shared" si="4"/>
        <v>669.85275</v>
      </c>
      <c r="M25" s="30">
        <v>50.76</v>
      </c>
      <c r="N25" s="30">
        <v>42.57</v>
      </c>
      <c r="O25" s="45">
        <f t="shared" si="3"/>
        <v>47053.802625</v>
      </c>
      <c r="P25" s="1"/>
      <c r="Q25" s="28">
        <v>2750</v>
      </c>
      <c r="R25" s="13"/>
      <c r="S25" s="1"/>
    </row>
    <row r="26" spans="1:19" ht="12.75">
      <c r="A26" s="33">
        <v>24</v>
      </c>
      <c r="B26" s="9"/>
      <c r="C26" s="46">
        <v>21</v>
      </c>
      <c r="D26" s="11"/>
      <c r="E26" s="31">
        <v>1267.03</v>
      </c>
      <c r="F26" s="31">
        <f t="shared" si="2"/>
        <v>483.0551875</v>
      </c>
      <c r="G26" s="28">
        <v>660.51</v>
      </c>
      <c r="H26" s="28">
        <f t="shared" si="0"/>
        <v>33748.332625</v>
      </c>
      <c r="I26" s="13"/>
      <c r="J26" s="28">
        <v>377.63</v>
      </c>
      <c r="K26" s="40">
        <v>7</v>
      </c>
      <c r="L26" s="29">
        <f t="shared" si="4"/>
        <v>665.19075</v>
      </c>
      <c r="M26" s="30">
        <v>50.76</v>
      </c>
      <c r="N26" s="30">
        <v>42.57</v>
      </c>
      <c r="O26" s="45">
        <f t="shared" si="3"/>
        <v>47382.141625000004</v>
      </c>
      <c r="P26" s="1"/>
      <c r="Q26" s="28">
        <v>2750</v>
      </c>
      <c r="R26" s="13"/>
      <c r="S26" s="1"/>
    </row>
    <row r="27" spans="1:19" ht="12.75">
      <c r="A27" s="33">
        <v>25</v>
      </c>
      <c r="B27" s="9"/>
      <c r="C27" s="46"/>
      <c r="D27" s="11"/>
      <c r="E27" s="31">
        <f>E26</f>
        <v>1267.03</v>
      </c>
      <c r="F27" s="31">
        <f t="shared" si="2"/>
        <v>506.812</v>
      </c>
      <c r="G27" s="28">
        <f>G26</f>
        <v>660.51</v>
      </c>
      <c r="H27" s="28">
        <f t="shared" si="0"/>
        <v>34080.928</v>
      </c>
      <c r="I27" s="13"/>
      <c r="J27" s="28">
        <f>J26</f>
        <v>377.63</v>
      </c>
      <c r="K27" s="40">
        <v>8</v>
      </c>
      <c r="L27" s="29">
        <f t="shared" si="4"/>
        <v>760.218</v>
      </c>
      <c r="M27" s="30">
        <v>50.76</v>
      </c>
      <c r="N27" s="30">
        <v>42.57</v>
      </c>
      <c r="O27" s="45">
        <f t="shared" si="3"/>
        <v>48855.064</v>
      </c>
      <c r="P27" s="1"/>
      <c r="Q27" s="28">
        <v>2750</v>
      </c>
      <c r="R27" s="13"/>
      <c r="S27" s="1"/>
    </row>
    <row r="28" spans="1:19" ht="12.75">
      <c r="A28" s="33">
        <v>26</v>
      </c>
      <c r="B28" s="9"/>
      <c r="C28" s="46">
        <v>22</v>
      </c>
      <c r="D28" s="11"/>
      <c r="E28" s="31">
        <v>1313.7</v>
      </c>
      <c r="F28" s="31">
        <f t="shared" si="2"/>
        <v>525.48</v>
      </c>
      <c r="G28" s="28">
        <v>681.79</v>
      </c>
      <c r="H28" s="28">
        <f t="shared" si="0"/>
        <v>35293.58</v>
      </c>
      <c r="I28" s="13"/>
      <c r="J28" s="28">
        <v>410.04</v>
      </c>
      <c r="K28" s="40">
        <v>8</v>
      </c>
      <c r="L28" s="29">
        <f t="shared" si="4"/>
        <v>788.22</v>
      </c>
      <c r="M28" s="30">
        <v>50.76</v>
      </c>
      <c r="N28" s="30">
        <v>42.57</v>
      </c>
      <c r="O28" s="45">
        <f t="shared" si="3"/>
        <v>50792.66</v>
      </c>
      <c r="P28" s="1"/>
      <c r="Q28" s="28">
        <v>2750</v>
      </c>
      <c r="R28" s="13"/>
      <c r="S28" s="1"/>
    </row>
    <row r="29" spans="1:19" ht="12.75">
      <c r="A29" s="33">
        <v>27</v>
      </c>
      <c r="B29" s="9"/>
      <c r="C29" s="46"/>
      <c r="D29" s="11"/>
      <c r="E29" s="31">
        <f>E28</f>
        <v>1313.7</v>
      </c>
      <c r="F29" s="31">
        <f t="shared" si="2"/>
        <v>525.48</v>
      </c>
      <c r="G29" s="28">
        <f>G28</f>
        <v>681.79</v>
      </c>
      <c r="H29" s="28">
        <f t="shared" si="0"/>
        <v>35293.58</v>
      </c>
      <c r="I29" s="13"/>
      <c r="J29" s="28">
        <f>J28</f>
        <v>410.04</v>
      </c>
      <c r="K29" s="40">
        <v>8</v>
      </c>
      <c r="L29" s="29">
        <f t="shared" si="4"/>
        <v>788.22</v>
      </c>
      <c r="M29" s="30">
        <v>50.76</v>
      </c>
      <c r="N29" s="30">
        <v>42.57</v>
      </c>
      <c r="O29" s="45">
        <f t="shared" si="3"/>
        <v>50792.66</v>
      </c>
      <c r="P29" s="1"/>
      <c r="Q29" s="28">
        <v>2750</v>
      </c>
      <c r="R29" s="13"/>
      <c r="S29" s="1"/>
    </row>
    <row r="30" spans="1:19" ht="12.75">
      <c r="A30" s="33">
        <v>28</v>
      </c>
      <c r="B30" s="9"/>
      <c r="C30" s="46"/>
      <c r="D30" s="11"/>
      <c r="E30" s="31">
        <f>E28</f>
        <v>1313.7</v>
      </c>
      <c r="F30" s="31">
        <f t="shared" si="2"/>
        <v>550.111875</v>
      </c>
      <c r="G30" s="28">
        <f>G28</f>
        <v>681.79</v>
      </c>
      <c r="H30" s="28">
        <f t="shared" si="0"/>
        <v>35638.426250000004</v>
      </c>
      <c r="I30" s="13"/>
      <c r="J30" s="28">
        <f>J28</f>
        <v>410.04</v>
      </c>
      <c r="K30" s="40">
        <v>9</v>
      </c>
      <c r="L30" s="29">
        <f t="shared" si="4"/>
        <v>886.7475000000001</v>
      </c>
      <c r="M30" s="30">
        <v>50.76</v>
      </c>
      <c r="N30" s="30">
        <v>42.57</v>
      </c>
      <c r="O30" s="45">
        <f t="shared" si="3"/>
        <v>52319.83625000001</v>
      </c>
      <c r="P30" s="1"/>
      <c r="Q30" s="28">
        <v>2750</v>
      </c>
      <c r="R30" s="13"/>
      <c r="S30" s="1"/>
    </row>
    <row r="31" spans="1:19" ht="12.75">
      <c r="A31" s="33">
        <v>29</v>
      </c>
      <c r="B31" s="9"/>
      <c r="C31" s="32">
        <v>23</v>
      </c>
      <c r="D31" s="10"/>
      <c r="E31" s="31">
        <v>1364.1</v>
      </c>
      <c r="F31" s="31">
        <f t="shared" si="2"/>
        <v>571.216875</v>
      </c>
      <c r="G31" s="28">
        <v>756.5</v>
      </c>
      <c r="H31" s="28">
        <f t="shared" si="0"/>
        <v>37685.43625</v>
      </c>
      <c r="I31" s="13"/>
      <c r="J31" s="28">
        <v>410.04</v>
      </c>
      <c r="K31" s="40">
        <v>9</v>
      </c>
      <c r="L31" s="29">
        <f t="shared" si="4"/>
        <v>920.7674999999999</v>
      </c>
      <c r="M31" s="30">
        <v>50.76</v>
      </c>
      <c r="N31" s="30">
        <v>42.57</v>
      </c>
      <c r="O31" s="45">
        <f t="shared" si="3"/>
        <v>54775.08624999999</v>
      </c>
      <c r="P31" s="1"/>
      <c r="Q31" s="28">
        <v>2750</v>
      </c>
      <c r="R31" s="13"/>
      <c r="S31" s="1"/>
    </row>
    <row r="33" spans="1:18" s="4" customFormat="1" ht="12.75">
      <c r="A33" s="3"/>
      <c r="B33" s="3"/>
      <c r="E33" s="4" t="s">
        <v>5</v>
      </c>
      <c r="F33" s="4" t="s">
        <v>8</v>
      </c>
      <c r="G33" s="4" t="s">
        <v>7</v>
      </c>
      <c r="J33" s="4" t="s">
        <v>9</v>
      </c>
      <c r="L33" s="4" t="s">
        <v>6</v>
      </c>
      <c r="M33" s="4" t="s">
        <v>24</v>
      </c>
      <c r="N33" s="4" t="s">
        <v>25</v>
      </c>
      <c r="Q33" s="4" t="s">
        <v>10</v>
      </c>
      <c r="R33" s="42"/>
    </row>
    <row r="35" spans="5:13" ht="12.75">
      <c r="E35" t="s">
        <v>19</v>
      </c>
      <c r="F35" t="s">
        <v>18</v>
      </c>
      <c r="G35" t="s">
        <v>19</v>
      </c>
      <c r="J35" t="s">
        <v>19</v>
      </c>
      <c r="M35" t="s">
        <v>19</v>
      </c>
    </row>
    <row r="37" ht="12.75">
      <c r="A37" s="36" t="s">
        <v>20</v>
      </c>
    </row>
  </sheetData>
  <mergeCells count="11">
    <mergeCell ref="C5:C7"/>
    <mergeCell ref="C8:C10"/>
    <mergeCell ref="C11:C13"/>
    <mergeCell ref="C14:C15"/>
    <mergeCell ref="C24:C25"/>
    <mergeCell ref="C26:C27"/>
    <mergeCell ref="C28:C30"/>
    <mergeCell ref="C16:C17"/>
    <mergeCell ref="C18:C19"/>
    <mergeCell ref="C20:C21"/>
    <mergeCell ref="C22:C2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jagarcia</cp:lastModifiedBy>
  <cp:lastPrinted>2003-08-26T08:27:08Z</cp:lastPrinted>
  <dcterms:created xsi:type="dcterms:W3CDTF">2003-08-21T10:23:15Z</dcterms:created>
  <dcterms:modified xsi:type="dcterms:W3CDTF">2006-04-10T13:25:14Z</dcterms:modified>
  <cp:category/>
  <cp:version/>
  <cp:contentType/>
  <cp:contentStatus/>
</cp:coreProperties>
</file>