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300" activeTab="0"/>
  </bookViews>
  <sheets>
    <sheet name="IBE 2012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<sst xmlns="http://schemas.openxmlformats.org/spreadsheetml/2006/main" count="33" uniqueCount="29">
  <si>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prima productividad</t>
  </si>
  <si>
    <t>complemento transitorio</t>
  </si>
  <si>
    <t>antigüedad</t>
  </si>
  <si>
    <t>90% 12</t>
  </si>
  <si>
    <t>95% 12</t>
  </si>
  <si>
    <t>001</t>
  </si>
  <si>
    <t>003</t>
  </si>
  <si>
    <t>010</t>
  </si>
  <si>
    <t>033</t>
  </si>
  <si>
    <t>101</t>
  </si>
  <si>
    <t>115</t>
  </si>
  <si>
    <t>remuneración anual
(14 pagas)</t>
  </si>
  <si>
    <t>sueldo
base</t>
  </si>
  <si>
    <t>incentivo
GSGT</t>
  </si>
  <si>
    <t>AÑOS</t>
  </si>
  <si>
    <t>NIVEL</t>
  </si>
  <si>
    <t>indem. desplaz.
BJS/LMZ
(aprox. anual)</t>
  </si>
  <si>
    <t>033=0,25*(001+003)</t>
  </si>
  <si>
    <t>tabla</t>
  </si>
  <si>
    <t>trienios</t>
  </si>
  <si>
    <t>plus asistencia</t>
  </si>
  <si>
    <t>gratificación
adicional</t>
  </si>
  <si>
    <t>009</t>
  </si>
  <si>
    <t>176</t>
  </si>
  <si>
    <t>Gratificación Fin de Ejercicio a percibir en mes de abril = (30 días sueldo base + prima de productividad + complemento transitorio + antigüedad) según retribución vigente a cierre ejercicio.</t>
  </si>
  <si>
    <t>Algunos puestos de trabajo específicos pueden dar lugar a la concesión de complementos de función o incentivos.</t>
  </si>
  <si>
    <t>REMUNERACIÓN
ANUAL BRUTA
TOTAL</t>
  </si>
  <si>
    <t>Efectividad tabla salarial desde 1 de enero de 2012 (XIX CC Tierra, Grupo Superior de Gestores y Técnicos)</t>
  </si>
  <si>
    <t>La columna años de la izquierda refleja la máxima progresión posible contemplada en convenio siempre que todas las evaluaciones sean positivas y se ocupen puestos adecuados que permitan progresar.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</si>
</sst>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CC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0" fillId="0" borderId="0" xfId="0" applyNumberForma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/>
    </xf>
    <xf numFmtId="2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0" fillId="34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2" fontId="0" fillId="35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" fontId="0" fillId="33" borderId="10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34" borderId="11" xfId="0" applyNumberFormat="1" applyFill="1" applyBorder="1" applyAlignment="1">
      <alignment/>
    </xf>
    <xf numFmtId="1" fontId="0" fillId="35" borderId="11" xfId="0" applyNumberForma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" fontId="2" fillId="33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1" fontId="0" fillId="37" borderId="11" xfId="0" applyNumberFormat="1" applyFill="1" applyBorder="1" applyAlignment="1">
      <alignment/>
    </xf>
    <xf numFmtId="2" fontId="0" fillId="37" borderId="11" xfId="0" applyNumberFormat="1" applyFill="1" applyBorder="1" applyAlignment="1">
      <alignment/>
    </xf>
    <xf numFmtId="1" fontId="0" fillId="38" borderId="11" xfId="0" applyNumberFormat="1" applyFill="1" applyBorder="1" applyAlignment="1">
      <alignment/>
    </xf>
    <xf numFmtId="2" fontId="0" fillId="38" borderId="11" xfId="0" applyNumberFormat="1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selection activeCell="A36" sqref="A36"/>
    </sheetView>
  </sheetViews>
  <sheetFormatPr defaultColWidth="11.421875" defaultRowHeight="12.75"/>
  <cols>
    <col min="1" max="1" width="6.00390625" style="2" customWidth="1"/>
    <col min="2" max="2" width="0.9921875" style="2" customWidth="1"/>
    <col min="3" max="3" width="7.28125" style="0" bestFit="1" customWidth="1"/>
    <col min="4" max="4" width="0.9921875" style="0" customWidth="1"/>
    <col min="5" max="5" width="12.140625" style="0" customWidth="1"/>
    <col min="6" max="6" width="12.00390625" style="0" bestFit="1" customWidth="1"/>
    <col min="7" max="7" width="12.140625" style="0" customWidth="1"/>
    <col min="8" max="8" width="12.421875" style="0" bestFit="1" customWidth="1"/>
    <col min="9" max="9" width="0.9921875" style="0" customWidth="1"/>
    <col min="10" max="10" width="8.28125" style="0" bestFit="1" customWidth="1"/>
    <col min="11" max="11" width="7.421875" style="0" customWidth="1"/>
    <col min="12" max="12" width="10.00390625" style="0" bestFit="1" customWidth="1"/>
    <col min="13" max="13" width="11.00390625" style="0" customWidth="1"/>
    <col min="14" max="14" width="9.140625" style="0" customWidth="1"/>
    <col min="15" max="15" width="14.140625" style="0" customWidth="1"/>
    <col min="16" max="16" width="0.9921875" style="0" customWidth="1"/>
    <col min="17" max="17" width="13.28125" style="0" customWidth="1"/>
    <col min="18" max="18" width="13.28125" style="39" customWidth="1"/>
  </cols>
  <sheetData>
    <row r="1" spans="1:18" s="5" customFormat="1" ht="48">
      <c r="A1" s="32" t="s">
        <v>14</v>
      </c>
      <c r="B1" s="8"/>
      <c r="C1" s="32" t="s">
        <v>15</v>
      </c>
      <c r="D1" s="8"/>
      <c r="E1" s="32" t="s">
        <v>12</v>
      </c>
      <c r="F1" s="32" t="s">
        <v>0</v>
      </c>
      <c r="G1" s="32" t="s">
        <v>1</v>
      </c>
      <c r="H1" s="32" t="s">
        <v>11</v>
      </c>
      <c r="I1" s="12"/>
      <c r="J1" s="32" t="s">
        <v>13</v>
      </c>
      <c r="K1" s="32" t="s">
        <v>19</v>
      </c>
      <c r="L1" s="33" t="s">
        <v>2</v>
      </c>
      <c r="M1" s="32" t="s">
        <v>21</v>
      </c>
      <c r="N1" s="32" t="s">
        <v>20</v>
      </c>
      <c r="O1" s="32" t="s">
        <v>26</v>
      </c>
      <c r="P1" s="6"/>
      <c r="Q1" s="32" t="s">
        <v>16</v>
      </c>
      <c r="R1" s="8"/>
    </row>
    <row r="2" spans="1:18" s="16" customFormat="1" ht="6" customHeight="1">
      <c r="A2" s="14"/>
      <c r="B2" s="8"/>
      <c r="C2" s="14"/>
      <c r="D2" s="8"/>
      <c r="E2" s="14"/>
      <c r="F2" s="14"/>
      <c r="G2" s="14"/>
      <c r="H2" s="14"/>
      <c r="I2" s="12"/>
      <c r="J2" s="14"/>
      <c r="K2" s="14"/>
      <c r="L2" s="15"/>
      <c r="M2" s="14"/>
      <c r="N2" s="14"/>
      <c r="O2" s="8"/>
      <c r="P2" s="12"/>
      <c r="Q2" s="14"/>
      <c r="R2" s="8"/>
    </row>
    <row r="3" spans="1:19" ht="12.75">
      <c r="A3" s="22">
        <v>1</v>
      </c>
      <c r="B3" s="9"/>
      <c r="C3" s="21" t="s">
        <v>3</v>
      </c>
      <c r="D3" s="10"/>
      <c r="E3" s="20">
        <f>0.9*E5</f>
        <v>779.8050000000001</v>
      </c>
      <c r="F3" s="20">
        <f>0.25*(E3+L3)</f>
        <v>194.95125000000002</v>
      </c>
      <c r="G3" s="17">
        <f>0.9*G5</f>
        <v>404.091</v>
      </c>
      <c r="H3" s="17">
        <f aca="true" t="shared" si="0" ref="H3:H31">(E3+F3+G3)*14</f>
        <v>19303.861500000003</v>
      </c>
      <c r="I3" s="13"/>
      <c r="J3" s="17">
        <f>J5*0.9</f>
        <v>153.83700000000002</v>
      </c>
      <c r="K3" s="35">
        <v>0</v>
      </c>
      <c r="L3" s="19">
        <f>IF((E3*0.075*K3)&lt;($E$16*0.075*K3),E3*0.075*K3,$E$16*0.075*K3)</f>
        <v>0</v>
      </c>
      <c r="M3" s="18">
        <v>56.18</v>
      </c>
      <c r="N3" s="18">
        <v>57.74</v>
      </c>
      <c r="O3" s="41">
        <f>H3+(J3+L3+M3+N3)*12</f>
        <v>22516.9455</v>
      </c>
      <c r="P3" s="7"/>
      <c r="Q3" s="17">
        <v>3000</v>
      </c>
      <c r="R3" s="13"/>
      <c r="S3" s="1"/>
    </row>
    <row r="4" spans="1:19" ht="12.75">
      <c r="A4" s="22">
        <v>2</v>
      </c>
      <c r="B4" s="9"/>
      <c r="C4" s="21" t="s">
        <v>4</v>
      </c>
      <c r="D4" s="10"/>
      <c r="E4" s="20">
        <f>0.95*E5</f>
        <v>823.1275</v>
      </c>
      <c r="F4" s="20">
        <f aca="true" t="shared" si="1" ref="F4:F31">0.25*(E4+L4)</f>
        <v>205.781875</v>
      </c>
      <c r="G4" s="17">
        <f>0.95*G5</f>
        <v>426.5405</v>
      </c>
      <c r="H4" s="17">
        <f t="shared" si="0"/>
        <v>20376.298250000003</v>
      </c>
      <c r="I4" s="13"/>
      <c r="J4" s="17">
        <f>J5*0.95</f>
        <v>162.3835</v>
      </c>
      <c r="K4" s="36">
        <v>0</v>
      </c>
      <c r="L4" s="19">
        <f aca="true" t="shared" si="2" ref="L4:L21">IF((E4*0.075*K4)&lt;($E$16*0.075*K4),E4*0.075*K4,$E$16*0.075*K4)</f>
        <v>0</v>
      </c>
      <c r="M4" s="18">
        <v>56.18</v>
      </c>
      <c r="N4" s="18">
        <v>57.74</v>
      </c>
      <c r="O4" s="41">
        <f aca="true" t="shared" si="3" ref="O4:O31">H4+(J4+L4+M4+N4)*12</f>
        <v>23691.940250000003</v>
      </c>
      <c r="P4" s="7"/>
      <c r="Q4" s="17">
        <v>3000</v>
      </c>
      <c r="R4" s="13"/>
      <c r="S4" s="1"/>
    </row>
    <row r="5" spans="1:19" ht="12.75">
      <c r="A5" s="22">
        <v>3</v>
      </c>
      <c r="B5" s="9"/>
      <c r="C5" s="54">
        <v>12</v>
      </c>
      <c r="D5" s="11"/>
      <c r="E5" s="20">
        <v>866.45</v>
      </c>
      <c r="F5" s="20">
        <f t="shared" si="1"/>
        <v>216.6125</v>
      </c>
      <c r="G5" s="17">
        <v>448.99</v>
      </c>
      <c r="H5" s="17">
        <f t="shared" si="0"/>
        <v>21448.735</v>
      </c>
      <c r="I5" s="13"/>
      <c r="J5" s="17">
        <v>170.93</v>
      </c>
      <c r="K5" s="36">
        <v>0</v>
      </c>
      <c r="L5" s="19">
        <f t="shared" si="2"/>
        <v>0</v>
      </c>
      <c r="M5" s="18">
        <v>56.18</v>
      </c>
      <c r="N5" s="18">
        <v>57.74</v>
      </c>
      <c r="O5" s="41">
        <f t="shared" si="3"/>
        <v>24866.935</v>
      </c>
      <c r="P5" s="1"/>
      <c r="Q5" s="17">
        <v>3000</v>
      </c>
      <c r="R5" s="13"/>
      <c r="S5" s="1"/>
    </row>
    <row r="6" spans="1:19" ht="12.75">
      <c r="A6" s="22">
        <v>4</v>
      </c>
      <c r="B6" s="9"/>
      <c r="C6" s="54"/>
      <c r="D6" s="11"/>
      <c r="E6" s="20">
        <f>E5</f>
        <v>866.45</v>
      </c>
      <c r="F6" s="20">
        <f t="shared" si="1"/>
        <v>232.8584375</v>
      </c>
      <c r="G6" s="17">
        <f>G5</f>
        <v>448.99</v>
      </c>
      <c r="H6" s="17">
        <f t="shared" si="0"/>
        <v>21676.178125000002</v>
      </c>
      <c r="I6" s="13"/>
      <c r="J6" s="17">
        <f>J5</f>
        <v>170.93</v>
      </c>
      <c r="K6" s="36">
        <v>1</v>
      </c>
      <c r="L6" s="19">
        <f t="shared" si="2"/>
        <v>64.98375</v>
      </c>
      <c r="M6" s="18">
        <v>56.18</v>
      </c>
      <c r="N6" s="18">
        <v>57.74</v>
      </c>
      <c r="O6" s="41">
        <f t="shared" si="3"/>
        <v>25874.183125000003</v>
      </c>
      <c r="P6" s="1"/>
      <c r="Q6" s="17">
        <v>3000</v>
      </c>
      <c r="R6" s="13"/>
      <c r="S6" s="1"/>
    </row>
    <row r="7" spans="1:19" ht="12.75">
      <c r="A7" s="22">
        <v>5</v>
      </c>
      <c r="B7" s="9"/>
      <c r="C7" s="54"/>
      <c r="D7" s="11"/>
      <c r="E7" s="20">
        <f>E5</f>
        <v>866.45</v>
      </c>
      <c r="F7" s="20">
        <f t="shared" si="1"/>
        <v>232.8584375</v>
      </c>
      <c r="G7" s="17">
        <f>G5</f>
        <v>448.99</v>
      </c>
      <c r="H7" s="17">
        <f t="shared" si="0"/>
        <v>21676.178125000002</v>
      </c>
      <c r="I7" s="13"/>
      <c r="J7" s="17">
        <f>J5</f>
        <v>170.93</v>
      </c>
      <c r="K7" s="36">
        <v>1</v>
      </c>
      <c r="L7" s="19">
        <f t="shared" si="2"/>
        <v>64.98375</v>
      </c>
      <c r="M7" s="18">
        <v>56.18</v>
      </c>
      <c r="N7" s="18">
        <v>57.74</v>
      </c>
      <c r="O7" s="41">
        <f t="shared" si="3"/>
        <v>25874.183125000003</v>
      </c>
      <c r="P7" s="1"/>
      <c r="Q7" s="17">
        <v>3000</v>
      </c>
      <c r="R7" s="13"/>
      <c r="S7" s="1"/>
    </row>
    <row r="8" spans="1:19" ht="12.75">
      <c r="A8" s="22">
        <v>6</v>
      </c>
      <c r="B8" s="9"/>
      <c r="C8" s="54">
        <v>13</v>
      </c>
      <c r="D8" s="11"/>
      <c r="E8" s="20">
        <v>937.23</v>
      </c>
      <c r="F8" s="20">
        <f t="shared" si="1"/>
        <v>251.8805625</v>
      </c>
      <c r="G8" s="17">
        <v>427.47</v>
      </c>
      <c r="H8" s="17">
        <f t="shared" si="0"/>
        <v>22632.127875000002</v>
      </c>
      <c r="I8" s="13"/>
      <c r="J8" s="17">
        <v>193.7</v>
      </c>
      <c r="K8" s="36">
        <v>1</v>
      </c>
      <c r="L8" s="19">
        <f t="shared" si="2"/>
        <v>70.29225</v>
      </c>
      <c r="M8" s="18">
        <v>56.18</v>
      </c>
      <c r="N8" s="18">
        <v>57.74</v>
      </c>
      <c r="O8" s="41">
        <f t="shared" si="3"/>
        <v>27167.074875000002</v>
      </c>
      <c r="P8" s="1"/>
      <c r="Q8" s="17">
        <v>3000</v>
      </c>
      <c r="R8" s="13"/>
      <c r="S8" s="1"/>
    </row>
    <row r="9" spans="1:19" ht="12.75">
      <c r="A9" s="22">
        <v>7</v>
      </c>
      <c r="B9" s="9"/>
      <c r="C9" s="54"/>
      <c r="D9" s="11"/>
      <c r="E9" s="20">
        <f>E8</f>
        <v>937.23</v>
      </c>
      <c r="F9" s="20">
        <f t="shared" si="1"/>
        <v>269.453625</v>
      </c>
      <c r="G9" s="17">
        <f>G8</f>
        <v>427.47</v>
      </c>
      <c r="H9" s="17">
        <f t="shared" si="0"/>
        <v>22878.15075</v>
      </c>
      <c r="I9" s="13"/>
      <c r="J9" s="17">
        <f>J8</f>
        <v>193.7</v>
      </c>
      <c r="K9" s="36">
        <v>2</v>
      </c>
      <c r="L9" s="19">
        <f t="shared" si="2"/>
        <v>140.5845</v>
      </c>
      <c r="M9" s="18">
        <v>56.18</v>
      </c>
      <c r="N9" s="18">
        <v>57.74</v>
      </c>
      <c r="O9" s="41">
        <f t="shared" si="3"/>
        <v>28256.60475</v>
      </c>
      <c r="P9" s="1"/>
      <c r="Q9" s="17">
        <v>3000</v>
      </c>
      <c r="R9" s="13"/>
      <c r="S9" s="1"/>
    </row>
    <row r="10" spans="1:19" ht="12.75">
      <c r="A10" s="22">
        <v>8</v>
      </c>
      <c r="B10" s="9"/>
      <c r="C10" s="54"/>
      <c r="D10" s="11"/>
      <c r="E10" s="20">
        <f>E8</f>
        <v>937.23</v>
      </c>
      <c r="F10" s="20">
        <f t="shared" si="1"/>
        <v>269.453625</v>
      </c>
      <c r="G10" s="17">
        <f>G8</f>
        <v>427.47</v>
      </c>
      <c r="H10" s="17">
        <f t="shared" si="0"/>
        <v>22878.15075</v>
      </c>
      <c r="I10" s="13"/>
      <c r="J10" s="17">
        <f>J8</f>
        <v>193.7</v>
      </c>
      <c r="K10" s="36">
        <v>2</v>
      </c>
      <c r="L10" s="19">
        <f t="shared" si="2"/>
        <v>140.5845</v>
      </c>
      <c r="M10" s="18">
        <v>56.18</v>
      </c>
      <c r="N10" s="18">
        <v>57.74</v>
      </c>
      <c r="O10" s="41">
        <f t="shared" si="3"/>
        <v>28256.60475</v>
      </c>
      <c r="P10" s="1"/>
      <c r="Q10" s="17">
        <v>3000</v>
      </c>
      <c r="R10" s="13"/>
      <c r="S10" s="1"/>
    </row>
    <row r="11" spans="1:19" ht="12.75">
      <c r="A11" s="22">
        <v>9</v>
      </c>
      <c r="B11" s="9"/>
      <c r="C11" s="54">
        <v>14</v>
      </c>
      <c r="D11" s="11"/>
      <c r="E11" s="20">
        <v>1025.92</v>
      </c>
      <c r="F11" s="20">
        <f t="shared" si="1"/>
        <v>294.952</v>
      </c>
      <c r="G11" s="17">
        <v>437.75</v>
      </c>
      <c r="H11" s="17">
        <f t="shared" si="0"/>
        <v>24620.708000000002</v>
      </c>
      <c r="I11" s="13"/>
      <c r="J11" s="17">
        <v>216.53</v>
      </c>
      <c r="K11" s="36">
        <v>2</v>
      </c>
      <c r="L11" s="19">
        <f t="shared" si="2"/>
        <v>153.888</v>
      </c>
      <c r="M11" s="18">
        <v>56.18</v>
      </c>
      <c r="N11" s="18">
        <v>57.74</v>
      </c>
      <c r="O11" s="41">
        <f t="shared" si="3"/>
        <v>30432.764000000003</v>
      </c>
      <c r="P11" s="1"/>
      <c r="Q11" s="17">
        <v>3000</v>
      </c>
      <c r="R11" s="13"/>
      <c r="S11" s="1"/>
    </row>
    <row r="12" spans="1:19" ht="12.75">
      <c r="A12" s="22">
        <v>10</v>
      </c>
      <c r="B12" s="9"/>
      <c r="C12" s="54"/>
      <c r="D12" s="11"/>
      <c r="E12" s="20">
        <f>E11</f>
        <v>1025.92</v>
      </c>
      <c r="F12" s="20">
        <f t="shared" si="1"/>
        <v>314.188</v>
      </c>
      <c r="G12" s="17">
        <f>G11</f>
        <v>437.75</v>
      </c>
      <c r="H12" s="17">
        <f t="shared" si="0"/>
        <v>24890.012000000002</v>
      </c>
      <c r="I12" s="13"/>
      <c r="J12" s="17">
        <f>J11</f>
        <v>216.53</v>
      </c>
      <c r="K12" s="36">
        <v>3</v>
      </c>
      <c r="L12" s="19">
        <f t="shared" si="2"/>
        <v>230.832</v>
      </c>
      <c r="M12" s="18">
        <v>56.18</v>
      </c>
      <c r="N12" s="18">
        <v>57.74</v>
      </c>
      <c r="O12" s="41">
        <f t="shared" si="3"/>
        <v>31625.396</v>
      </c>
      <c r="P12" s="1"/>
      <c r="Q12" s="17">
        <v>3000</v>
      </c>
      <c r="R12" s="13"/>
      <c r="S12" s="1"/>
    </row>
    <row r="13" spans="1:19" ht="12.75">
      <c r="A13" s="22">
        <v>11</v>
      </c>
      <c r="B13" s="9"/>
      <c r="C13" s="54"/>
      <c r="D13" s="11"/>
      <c r="E13" s="20">
        <f>E11</f>
        <v>1025.92</v>
      </c>
      <c r="F13" s="20">
        <f t="shared" si="1"/>
        <v>314.188</v>
      </c>
      <c r="G13" s="17">
        <f>G11</f>
        <v>437.75</v>
      </c>
      <c r="H13" s="17">
        <f t="shared" si="0"/>
        <v>24890.012000000002</v>
      </c>
      <c r="I13" s="13"/>
      <c r="J13" s="17">
        <f>J11</f>
        <v>216.53</v>
      </c>
      <c r="K13" s="36">
        <v>3</v>
      </c>
      <c r="L13" s="19">
        <f t="shared" si="2"/>
        <v>230.832</v>
      </c>
      <c r="M13" s="18">
        <v>56.18</v>
      </c>
      <c r="N13" s="18">
        <v>57.74</v>
      </c>
      <c r="O13" s="41">
        <f t="shared" si="3"/>
        <v>31625.396</v>
      </c>
      <c r="P13" s="1"/>
      <c r="Q13" s="17">
        <v>3000</v>
      </c>
      <c r="R13" s="13"/>
      <c r="S13" s="1"/>
    </row>
    <row r="14" spans="1:19" ht="12.75">
      <c r="A14" s="22">
        <v>12</v>
      </c>
      <c r="B14" s="9"/>
      <c r="C14" s="54">
        <v>15</v>
      </c>
      <c r="D14" s="11"/>
      <c r="E14" s="20">
        <v>1093.85</v>
      </c>
      <c r="F14" s="20">
        <f t="shared" si="1"/>
        <v>334.9915625</v>
      </c>
      <c r="G14" s="17">
        <v>472.87</v>
      </c>
      <c r="H14" s="17">
        <f t="shared" si="0"/>
        <v>26623.961874999994</v>
      </c>
      <c r="I14" s="13"/>
      <c r="J14" s="17">
        <v>239.31</v>
      </c>
      <c r="K14" s="36">
        <v>3</v>
      </c>
      <c r="L14" s="19">
        <f t="shared" si="2"/>
        <v>246.11624999999998</v>
      </c>
      <c r="M14" s="18">
        <v>56.18</v>
      </c>
      <c r="N14" s="18">
        <v>57.74</v>
      </c>
      <c r="O14" s="41">
        <f t="shared" si="3"/>
        <v>33816.11687499999</v>
      </c>
      <c r="P14" s="1"/>
      <c r="Q14" s="17">
        <v>3000</v>
      </c>
      <c r="R14" s="13"/>
      <c r="S14" s="1"/>
    </row>
    <row r="15" spans="1:19" ht="12.75">
      <c r="A15" s="22">
        <v>13</v>
      </c>
      <c r="B15" s="9"/>
      <c r="C15" s="54"/>
      <c r="D15" s="11"/>
      <c r="E15" s="20">
        <f>E14</f>
        <v>1093.85</v>
      </c>
      <c r="F15" s="20">
        <f t="shared" si="1"/>
        <v>355.50124999999997</v>
      </c>
      <c r="G15" s="17">
        <f>G14</f>
        <v>472.87</v>
      </c>
      <c r="H15" s="17">
        <f t="shared" si="0"/>
        <v>26911.0975</v>
      </c>
      <c r="I15" s="13"/>
      <c r="J15" s="17">
        <f>J14</f>
        <v>239.31</v>
      </c>
      <c r="K15" s="36">
        <v>4</v>
      </c>
      <c r="L15" s="19">
        <f t="shared" si="2"/>
        <v>328.155</v>
      </c>
      <c r="M15" s="18">
        <v>56.18</v>
      </c>
      <c r="N15" s="18">
        <v>57.74</v>
      </c>
      <c r="O15" s="41">
        <f t="shared" si="3"/>
        <v>35087.7175</v>
      </c>
      <c r="P15" s="1"/>
      <c r="Q15" s="17">
        <v>3000</v>
      </c>
      <c r="R15" s="13"/>
      <c r="S15" s="1"/>
    </row>
    <row r="16" spans="1:19" ht="12.75">
      <c r="A16" s="26">
        <v>14</v>
      </c>
      <c r="B16" s="9"/>
      <c r="C16" s="53">
        <v>16</v>
      </c>
      <c r="D16" s="11"/>
      <c r="E16" s="25">
        <v>1131.88</v>
      </c>
      <c r="F16" s="25">
        <f t="shared" si="1"/>
        <v>367.86100000000005</v>
      </c>
      <c r="G16" s="23">
        <v>478.08</v>
      </c>
      <c r="H16" s="23">
        <f t="shared" si="0"/>
        <v>27689.494000000002</v>
      </c>
      <c r="I16" s="13"/>
      <c r="J16" s="23">
        <v>257.78</v>
      </c>
      <c r="K16" s="37">
        <v>4</v>
      </c>
      <c r="L16" s="49">
        <f t="shared" si="2"/>
        <v>339.564</v>
      </c>
      <c r="M16" s="24">
        <v>56.18</v>
      </c>
      <c r="N16" s="24">
        <v>57.74</v>
      </c>
      <c r="O16" s="42">
        <f t="shared" si="3"/>
        <v>36224.662000000004</v>
      </c>
      <c r="P16" s="1"/>
      <c r="Q16" s="23">
        <v>3000</v>
      </c>
      <c r="R16" s="13"/>
      <c r="S16" s="1"/>
    </row>
    <row r="17" spans="1:19" ht="12.75">
      <c r="A17" s="26">
        <v>15</v>
      </c>
      <c r="B17" s="9"/>
      <c r="C17" s="53"/>
      <c r="D17" s="11"/>
      <c r="E17" s="25">
        <f>E16</f>
        <v>1131.88</v>
      </c>
      <c r="F17" s="25">
        <f t="shared" si="1"/>
        <v>367.86100000000005</v>
      </c>
      <c r="G17" s="23">
        <f>G16</f>
        <v>478.08</v>
      </c>
      <c r="H17" s="23">
        <f t="shared" si="0"/>
        <v>27689.494000000002</v>
      </c>
      <c r="I17" s="13"/>
      <c r="J17" s="23">
        <f>J16</f>
        <v>257.78</v>
      </c>
      <c r="K17" s="48">
        <v>4</v>
      </c>
      <c r="L17" s="49">
        <f t="shared" si="2"/>
        <v>339.564</v>
      </c>
      <c r="M17" s="24">
        <v>56.18</v>
      </c>
      <c r="N17" s="24">
        <v>57.74</v>
      </c>
      <c r="O17" s="42">
        <f t="shared" si="3"/>
        <v>36224.662000000004</v>
      </c>
      <c r="P17" s="1"/>
      <c r="Q17" s="23">
        <v>3000</v>
      </c>
      <c r="R17" s="13"/>
      <c r="S17" s="1"/>
    </row>
    <row r="18" spans="1:19" ht="12.75">
      <c r="A18" s="26">
        <v>16</v>
      </c>
      <c r="B18" s="9"/>
      <c r="C18" s="53">
        <v>17</v>
      </c>
      <c r="D18" s="11"/>
      <c r="E18" s="25">
        <v>1215.38</v>
      </c>
      <c r="F18" s="25">
        <f t="shared" si="1"/>
        <v>409.95875</v>
      </c>
      <c r="G18" s="23">
        <v>493.14</v>
      </c>
      <c r="H18" s="23">
        <f t="shared" si="0"/>
        <v>29658.702500000003</v>
      </c>
      <c r="I18" s="13"/>
      <c r="J18" s="23">
        <v>274.56</v>
      </c>
      <c r="K18" s="37">
        <v>5</v>
      </c>
      <c r="L18" s="49">
        <f t="shared" si="2"/>
        <v>424.45500000000004</v>
      </c>
      <c r="M18" s="24">
        <v>56.18</v>
      </c>
      <c r="N18" s="24">
        <v>57.74</v>
      </c>
      <c r="O18" s="42">
        <f t="shared" si="3"/>
        <v>39413.9225</v>
      </c>
      <c r="P18" s="1"/>
      <c r="Q18" s="23">
        <v>3000</v>
      </c>
      <c r="R18" s="13"/>
      <c r="S18" s="1"/>
    </row>
    <row r="19" spans="1:19" ht="12.75">
      <c r="A19" s="26">
        <v>17</v>
      </c>
      <c r="B19" s="9"/>
      <c r="C19" s="53"/>
      <c r="D19" s="11"/>
      <c r="E19" s="25">
        <f>E18</f>
        <v>1215.38</v>
      </c>
      <c r="F19" s="25">
        <f t="shared" si="1"/>
        <v>409.95875</v>
      </c>
      <c r="G19" s="23">
        <f>G18</f>
        <v>493.14</v>
      </c>
      <c r="H19" s="23">
        <f t="shared" si="0"/>
        <v>29658.702500000003</v>
      </c>
      <c r="I19" s="13"/>
      <c r="J19" s="23">
        <f>J18</f>
        <v>274.56</v>
      </c>
      <c r="K19" s="37">
        <v>5</v>
      </c>
      <c r="L19" s="49">
        <f t="shared" si="2"/>
        <v>424.45500000000004</v>
      </c>
      <c r="M19" s="24">
        <v>56.18</v>
      </c>
      <c r="N19" s="24">
        <v>57.74</v>
      </c>
      <c r="O19" s="42">
        <f t="shared" si="3"/>
        <v>39413.9225</v>
      </c>
      <c r="P19" s="1"/>
      <c r="Q19" s="23">
        <v>3000</v>
      </c>
      <c r="R19" s="13"/>
      <c r="S19" s="1"/>
    </row>
    <row r="20" spans="1:19" ht="12.75">
      <c r="A20" s="26">
        <v>18</v>
      </c>
      <c r="B20" s="9"/>
      <c r="C20" s="53">
        <v>18</v>
      </c>
      <c r="D20" s="11"/>
      <c r="E20" s="25">
        <v>1237.6</v>
      </c>
      <c r="F20" s="25">
        <f t="shared" si="1"/>
        <v>415.51374999999996</v>
      </c>
      <c r="G20" s="23">
        <v>524.47</v>
      </c>
      <c r="H20" s="23">
        <f t="shared" si="0"/>
        <v>30486.172499999997</v>
      </c>
      <c r="I20" s="13"/>
      <c r="J20" s="23">
        <v>310.44</v>
      </c>
      <c r="K20" s="37">
        <v>5</v>
      </c>
      <c r="L20" s="49">
        <f t="shared" si="2"/>
        <v>424.45500000000004</v>
      </c>
      <c r="M20" s="24">
        <v>56.18</v>
      </c>
      <c r="N20" s="24">
        <v>57.74</v>
      </c>
      <c r="O20" s="42">
        <f t="shared" si="3"/>
        <v>40671.9525</v>
      </c>
      <c r="P20" s="1"/>
      <c r="Q20" s="23">
        <v>3000</v>
      </c>
      <c r="R20" s="13"/>
      <c r="S20" s="1"/>
    </row>
    <row r="21" spans="1:19" ht="12.75">
      <c r="A21" s="26">
        <v>19</v>
      </c>
      <c r="B21" s="9"/>
      <c r="C21" s="53"/>
      <c r="D21" s="11"/>
      <c r="E21" s="25">
        <f>E20</f>
        <v>1237.6</v>
      </c>
      <c r="F21" s="25">
        <f t="shared" si="1"/>
        <v>436.7365</v>
      </c>
      <c r="G21" s="23">
        <f>G20</f>
        <v>524.47</v>
      </c>
      <c r="H21" s="23">
        <f t="shared" si="0"/>
        <v>30783.290999999997</v>
      </c>
      <c r="I21" s="13"/>
      <c r="J21" s="23">
        <f>J20</f>
        <v>310.44</v>
      </c>
      <c r="K21" s="37">
        <v>6</v>
      </c>
      <c r="L21" s="49">
        <f t="shared" si="2"/>
        <v>509.346</v>
      </c>
      <c r="M21" s="24">
        <v>56.18</v>
      </c>
      <c r="N21" s="24">
        <v>57.74</v>
      </c>
      <c r="O21" s="42">
        <f t="shared" si="3"/>
        <v>41987.763</v>
      </c>
      <c r="P21" s="1"/>
      <c r="Q21" s="23">
        <v>3000</v>
      </c>
      <c r="R21" s="13"/>
      <c r="S21" s="1"/>
    </row>
    <row r="22" spans="1:19" ht="12.75">
      <c r="A22" s="31">
        <v>20</v>
      </c>
      <c r="B22" s="9"/>
      <c r="C22" s="52">
        <v>19</v>
      </c>
      <c r="D22" s="11"/>
      <c r="E22" s="29">
        <v>1329.66</v>
      </c>
      <c r="F22" s="29">
        <f t="shared" si="1"/>
        <v>482.00175</v>
      </c>
      <c r="G22" s="27">
        <v>595.85</v>
      </c>
      <c r="H22" s="27">
        <f t="shared" si="0"/>
        <v>33705.1645</v>
      </c>
      <c r="I22" s="13"/>
      <c r="J22" s="27">
        <v>346.3</v>
      </c>
      <c r="K22" s="50">
        <v>6</v>
      </c>
      <c r="L22" s="51">
        <f>IF((E22*0.075*K22)&lt;($E$31*0.075*K22),E22*0.075*K22,$E$31*0.075*K22)</f>
        <v>598.347</v>
      </c>
      <c r="M22" s="28">
        <v>56.18</v>
      </c>
      <c r="N22" s="28">
        <v>57.74</v>
      </c>
      <c r="O22" s="43">
        <f t="shared" si="3"/>
        <v>46407.968499999995</v>
      </c>
      <c r="P22" s="1"/>
      <c r="Q22" s="27">
        <v>3000</v>
      </c>
      <c r="R22" s="13"/>
      <c r="S22" s="1"/>
    </row>
    <row r="23" spans="1:19" ht="12.75">
      <c r="A23" s="31">
        <v>21</v>
      </c>
      <c r="B23" s="9"/>
      <c r="C23" s="52"/>
      <c r="D23" s="11"/>
      <c r="E23" s="29">
        <f>E22</f>
        <v>1329.66</v>
      </c>
      <c r="F23" s="29">
        <f t="shared" si="1"/>
        <v>482.00175</v>
      </c>
      <c r="G23" s="27">
        <f>G22</f>
        <v>595.85</v>
      </c>
      <c r="H23" s="27">
        <f t="shared" si="0"/>
        <v>33705.1645</v>
      </c>
      <c r="I23" s="13"/>
      <c r="J23" s="27">
        <f>J22</f>
        <v>346.3</v>
      </c>
      <c r="K23" s="38">
        <v>6</v>
      </c>
      <c r="L23" s="51">
        <f aca="true" t="shared" si="4" ref="L23:L31">IF((E23*0.075*K23)&lt;($E$31*0.075*K23),E23*0.075*K23,$E$31*0.075*K23)</f>
        <v>598.347</v>
      </c>
      <c r="M23" s="28">
        <v>56.18</v>
      </c>
      <c r="N23" s="28">
        <v>57.74</v>
      </c>
      <c r="O23" s="43">
        <f t="shared" si="3"/>
        <v>46407.968499999995</v>
      </c>
      <c r="P23" s="1"/>
      <c r="Q23" s="27">
        <v>3000</v>
      </c>
      <c r="R23" s="13"/>
      <c r="S23" s="1"/>
    </row>
    <row r="24" spans="1:19" ht="12.75">
      <c r="A24" s="31">
        <v>22</v>
      </c>
      <c r="B24" s="9"/>
      <c r="C24" s="52">
        <v>20</v>
      </c>
      <c r="D24" s="11"/>
      <c r="E24" s="29">
        <v>1412.2</v>
      </c>
      <c r="F24" s="29">
        <f t="shared" si="1"/>
        <v>538.40125</v>
      </c>
      <c r="G24" s="27">
        <v>717.83</v>
      </c>
      <c r="H24" s="27">
        <f t="shared" si="0"/>
        <v>37358.0375</v>
      </c>
      <c r="I24" s="13"/>
      <c r="J24" s="27">
        <v>382.12</v>
      </c>
      <c r="K24" s="38">
        <v>7</v>
      </c>
      <c r="L24" s="51">
        <f t="shared" si="4"/>
        <v>741.4050000000001</v>
      </c>
      <c r="M24" s="28">
        <v>56.18</v>
      </c>
      <c r="N24" s="28">
        <v>57.74</v>
      </c>
      <c r="O24" s="43">
        <f t="shared" si="3"/>
        <v>52207.3775</v>
      </c>
      <c r="P24" s="1"/>
      <c r="Q24" s="27">
        <v>3000</v>
      </c>
      <c r="R24" s="13"/>
      <c r="S24" s="1"/>
    </row>
    <row r="25" spans="1:19" ht="12.75">
      <c r="A25" s="31">
        <v>23</v>
      </c>
      <c r="B25" s="9"/>
      <c r="C25" s="52"/>
      <c r="D25" s="11"/>
      <c r="E25" s="29">
        <f>E24</f>
        <v>1412.2</v>
      </c>
      <c r="F25" s="29">
        <f t="shared" si="1"/>
        <v>538.40125</v>
      </c>
      <c r="G25" s="27">
        <f>G24</f>
        <v>717.83</v>
      </c>
      <c r="H25" s="27">
        <f t="shared" si="0"/>
        <v>37358.0375</v>
      </c>
      <c r="I25" s="13"/>
      <c r="J25" s="27">
        <f>J24</f>
        <v>382.12</v>
      </c>
      <c r="K25" s="38">
        <v>7</v>
      </c>
      <c r="L25" s="51">
        <f t="shared" si="4"/>
        <v>741.4050000000001</v>
      </c>
      <c r="M25" s="28">
        <v>56.18</v>
      </c>
      <c r="N25" s="28">
        <v>57.74</v>
      </c>
      <c r="O25" s="43">
        <f t="shared" si="3"/>
        <v>52207.3775</v>
      </c>
      <c r="P25" s="1"/>
      <c r="Q25" s="27">
        <v>3000</v>
      </c>
      <c r="R25" s="13"/>
      <c r="S25" s="1"/>
    </row>
    <row r="26" spans="1:19" ht="12.75">
      <c r="A26" s="31">
        <v>24</v>
      </c>
      <c r="B26" s="9"/>
      <c r="C26" s="52">
        <v>21</v>
      </c>
      <c r="D26" s="11"/>
      <c r="E26" s="29">
        <v>1402.38</v>
      </c>
      <c r="F26" s="29">
        <f t="shared" si="1"/>
        <v>534.657375</v>
      </c>
      <c r="G26" s="27">
        <v>731.06</v>
      </c>
      <c r="H26" s="27">
        <f t="shared" si="0"/>
        <v>37353.36325</v>
      </c>
      <c r="I26" s="13"/>
      <c r="J26" s="27">
        <v>417.97</v>
      </c>
      <c r="K26" s="38">
        <v>7</v>
      </c>
      <c r="L26" s="51">
        <f t="shared" si="4"/>
        <v>736.2495</v>
      </c>
      <c r="M26" s="28">
        <v>56.18</v>
      </c>
      <c r="N26" s="28">
        <v>57.74</v>
      </c>
      <c r="O26" s="43">
        <f t="shared" si="3"/>
        <v>52571.03725000001</v>
      </c>
      <c r="P26" s="1"/>
      <c r="Q26" s="27">
        <v>3000</v>
      </c>
      <c r="R26" s="13"/>
      <c r="S26" s="1"/>
    </row>
    <row r="27" spans="1:19" ht="12.75">
      <c r="A27" s="31">
        <v>25</v>
      </c>
      <c r="B27" s="9"/>
      <c r="C27" s="52"/>
      <c r="D27" s="11"/>
      <c r="E27" s="29">
        <f>E26</f>
        <v>1402.38</v>
      </c>
      <c r="F27" s="29">
        <f t="shared" si="1"/>
        <v>560.952</v>
      </c>
      <c r="G27" s="27">
        <f>G26</f>
        <v>731.06</v>
      </c>
      <c r="H27" s="27">
        <f t="shared" si="0"/>
        <v>37721.488</v>
      </c>
      <c r="I27" s="13"/>
      <c r="J27" s="27">
        <f>J26</f>
        <v>417.97</v>
      </c>
      <c r="K27" s="38">
        <v>8</v>
      </c>
      <c r="L27" s="51">
        <f t="shared" si="4"/>
        <v>841.428</v>
      </c>
      <c r="M27" s="28">
        <v>56.18</v>
      </c>
      <c r="N27" s="28">
        <v>57.74</v>
      </c>
      <c r="O27" s="43">
        <f t="shared" si="3"/>
        <v>54201.304000000004</v>
      </c>
      <c r="P27" s="1"/>
      <c r="Q27" s="27">
        <v>3000</v>
      </c>
      <c r="R27" s="13"/>
      <c r="S27" s="1"/>
    </row>
    <row r="28" spans="1:19" ht="12.75">
      <c r="A28" s="31">
        <v>26</v>
      </c>
      <c r="B28" s="9"/>
      <c r="C28" s="52">
        <v>22</v>
      </c>
      <c r="D28" s="11"/>
      <c r="E28" s="29">
        <v>1454.03</v>
      </c>
      <c r="F28" s="29">
        <f t="shared" si="1"/>
        <v>581.612</v>
      </c>
      <c r="G28" s="27">
        <v>754.63</v>
      </c>
      <c r="H28" s="27">
        <f t="shared" si="0"/>
        <v>39063.808</v>
      </c>
      <c r="I28" s="13"/>
      <c r="J28" s="27">
        <v>453.83</v>
      </c>
      <c r="K28" s="38">
        <v>8</v>
      </c>
      <c r="L28" s="51">
        <f t="shared" si="4"/>
        <v>872.418</v>
      </c>
      <c r="M28" s="28">
        <v>56.18</v>
      </c>
      <c r="N28" s="28">
        <v>57.74</v>
      </c>
      <c r="O28" s="43">
        <f t="shared" si="3"/>
        <v>56345.824</v>
      </c>
      <c r="P28" s="1"/>
      <c r="Q28" s="27">
        <v>3000</v>
      </c>
      <c r="R28" s="13"/>
      <c r="S28" s="1"/>
    </row>
    <row r="29" spans="1:19" ht="12.75">
      <c r="A29" s="31">
        <v>27</v>
      </c>
      <c r="B29" s="9"/>
      <c r="C29" s="52"/>
      <c r="D29" s="11"/>
      <c r="E29" s="29">
        <f>E28</f>
        <v>1454.03</v>
      </c>
      <c r="F29" s="29">
        <f t="shared" si="1"/>
        <v>581.612</v>
      </c>
      <c r="G29" s="27">
        <f>G28</f>
        <v>754.63</v>
      </c>
      <c r="H29" s="27">
        <f t="shared" si="0"/>
        <v>39063.808</v>
      </c>
      <c r="I29" s="13"/>
      <c r="J29" s="27">
        <f>J28</f>
        <v>453.83</v>
      </c>
      <c r="K29" s="38">
        <v>8</v>
      </c>
      <c r="L29" s="51">
        <f t="shared" si="4"/>
        <v>872.418</v>
      </c>
      <c r="M29" s="28">
        <v>56.18</v>
      </c>
      <c r="N29" s="28">
        <v>57.74</v>
      </c>
      <c r="O29" s="43">
        <f t="shared" si="3"/>
        <v>56345.824</v>
      </c>
      <c r="P29" s="1"/>
      <c r="Q29" s="27">
        <v>3000</v>
      </c>
      <c r="R29" s="13"/>
      <c r="S29" s="1"/>
    </row>
    <row r="30" spans="1:19" ht="12.75">
      <c r="A30" s="31">
        <v>28</v>
      </c>
      <c r="B30" s="9"/>
      <c r="C30" s="52"/>
      <c r="D30" s="11"/>
      <c r="E30" s="29">
        <f>E28</f>
        <v>1454.03</v>
      </c>
      <c r="F30" s="29">
        <f t="shared" si="1"/>
        <v>608.8750625</v>
      </c>
      <c r="G30" s="27">
        <f>G28</f>
        <v>754.63</v>
      </c>
      <c r="H30" s="27">
        <f t="shared" si="0"/>
        <v>39445.490875</v>
      </c>
      <c r="I30" s="13"/>
      <c r="J30" s="27">
        <f>J28</f>
        <v>453.83</v>
      </c>
      <c r="K30" s="38">
        <v>9</v>
      </c>
      <c r="L30" s="51">
        <f t="shared" si="4"/>
        <v>981.47025</v>
      </c>
      <c r="M30" s="28">
        <v>56.18</v>
      </c>
      <c r="N30" s="28">
        <v>57.74</v>
      </c>
      <c r="O30" s="43">
        <f t="shared" si="3"/>
        <v>58036.133875</v>
      </c>
      <c r="P30" s="1"/>
      <c r="Q30" s="27">
        <v>3000</v>
      </c>
      <c r="R30" s="13"/>
      <c r="S30" s="1"/>
    </row>
    <row r="31" spans="1:19" ht="12.75">
      <c r="A31" s="31">
        <v>29</v>
      </c>
      <c r="B31" s="9"/>
      <c r="C31" s="30">
        <v>23</v>
      </c>
      <c r="D31" s="10"/>
      <c r="E31" s="29">
        <v>1509.81</v>
      </c>
      <c r="F31" s="29">
        <f t="shared" si="1"/>
        <v>632.2329374999999</v>
      </c>
      <c r="G31" s="27">
        <v>837.31</v>
      </c>
      <c r="H31" s="27">
        <f t="shared" si="0"/>
        <v>41710.941125</v>
      </c>
      <c r="I31" s="13"/>
      <c r="J31" s="27">
        <v>453.83</v>
      </c>
      <c r="K31" s="38">
        <v>9</v>
      </c>
      <c r="L31" s="51">
        <f t="shared" si="4"/>
        <v>1019.12175</v>
      </c>
      <c r="M31" s="28">
        <v>56.18</v>
      </c>
      <c r="N31" s="28">
        <v>57.74</v>
      </c>
      <c r="O31" s="43">
        <f t="shared" si="3"/>
        <v>60753.40212499999</v>
      </c>
      <c r="P31" s="1"/>
      <c r="Q31" s="27">
        <v>3000</v>
      </c>
      <c r="R31" s="13"/>
      <c r="S31" s="1"/>
    </row>
    <row r="33" spans="1:18" s="4" customFormat="1" ht="12.75">
      <c r="A33" s="3"/>
      <c r="B33" s="3"/>
      <c r="E33" s="4" t="s">
        <v>5</v>
      </c>
      <c r="F33" s="4" t="s">
        <v>8</v>
      </c>
      <c r="G33" s="4" t="s">
        <v>7</v>
      </c>
      <c r="J33" s="4" t="s">
        <v>9</v>
      </c>
      <c r="L33" s="4" t="s">
        <v>6</v>
      </c>
      <c r="M33" s="4" t="s">
        <v>22</v>
      </c>
      <c r="N33" s="4" t="s">
        <v>23</v>
      </c>
      <c r="Q33" s="4" t="s">
        <v>10</v>
      </c>
      <c r="R33" s="40"/>
    </row>
    <row r="35" spans="5:14" ht="12.75">
      <c r="E35" s="47" t="s">
        <v>18</v>
      </c>
      <c r="F35" t="s">
        <v>17</v>
      </c>
      <c r="G35" s="47" t="s">
        <v>18</v>
      </c>
      <c r="J35" s="47" t="s">
        <v>18</v>
      </c>
      <c r="M35" s="47" t="s">
        <v>18</v>
      </c>
      <c r="N35" s="47" t="s">
        <v>18</v>
      </c>
    </row>
    <row r="37" ht="12.75">
      <c r="A37" s="34" t="s">
        <v>27</v>
      </c>
    </row>
    <row r="38" spans="1:18" s="45" customFormat="1" ht="12">
      <c r="A38" s="44" t="s">
        <v>24</v>
      </c>
      <c r="B38" s="44"/>
      <c r="R38" s="46"/>
    </row>
    <row r="39" spans="1:18" s="45" customFormat="1" ht="12">
      <c r="A39" s="44" t="s">
        <v>25</v>
      </c>
      <c r="B39" s="44"/>
      <c r="R39" s="46"/>
    </row>
    <row r="40" ht="12.75">
      <c r="A40" s="55" t="s">
        <v>28</v>
      </c>
    </row>
  </sheetData>
  <sheetProtection/>
  <mergeCells count="11">
    <mergeCell ref="C5:C7"/>
    <mergeCell ref="C8:C10"/>
    <mergeCell ref="C11:C13"/>
    <mergeCell ref="C14:C15"/>
    <mergeCell ref="C24:C25"/>
    <mergeCell ref="C26:C27"/>
    <mergeCell ref="C28:C30"/>
    <mergeCell ref="C16:C17"/>
    <mergeCell ref="C18:C19"/>
    <mergeCell ref="C20:C21"/>
    <mergeCell ref="C22:C23"/>
  </mergeCells>
  <printOptions/>
  <pageMargins left="0.5905511811023623" right="0.5905511811023623" top="0.7874015748031497" bottom="0.7874015748031497" header="0" footer="0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Iberia</cp:lastModifiedBy>
  <cp:lastPrinted>2008-02-21T10:01:52Z</cp:lastPrinted>
  <dcterms:created xsi:type="dcterms:W3CDTF">2003-08-21T10:23:15Z</dcterms:created>
  <dcterms:modified xsi:type="dcterms:W3CDTF">2012-01-13T14:30:47Z</dcterms:modified>
  <cp:category/>
  <cp:version/>
  <cp:contentType/>
  <cp:contentStatus/>
</cp:coreProperties>
</file>